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pfmcpdx-my.sharepoint.com/personal/marlene_bellman_pcouncil_org/Documents/Documents/GF_Spex/Provided_4_25-26/Vermilion 2023 projections OR and WA/"/>
    </mc:Choice>
  </mc:AlternateContent>
  <xr:revisionPtr revIDLastSave="1" documentId="11_A5E98C403F3E4482B13B98015BFDB2E3A748BEAC" xr6:coauthVersionLast="47" xr6:coauthVersionMax="47" xr10:uidLastSave="{EC26DC82-CA43-4B0B-8000-E57C717976CE}"/>
  <bookViews>
    <workbookView xWindow="24" yWindow="720" windowWidth="23016" windowHeight="12240" xr2:uid="{00000000-000D-0000-FFFF-FFFF00000000}"/>
  </bookViews>
  <sheets>
    <sheet name="Table of ACLs and SO" sheetId="1" r:id="rId1"/>
    <sheet name="ABC calcs" sheetId="2" r:id="rId2"/>
    <sheet name="WA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ZEbwDMxeFSZXXmmZ3lur/z4tjM1tPhsOM8MOVvcq7XA="/>
    </ext>
  </extLst>
</workbook>
</file>

<file path=xl/calcChain.xml><?xml version="1.0" encoding="utf-8"?>
<calcChain xmlns="http://schemas.openxmlformats.org/spreadsheetml/2006/main">
  <c r="Y8" i="3" l="1"/>
  <c r="AA4" i="3"/>
  <c r="Y4" i="3"/>
  <c r="X4" i="3"/>
  <c r="AA3" i="3"/>
  <c r="Y3" i="3"/>
  <c r="X3" i="3"/>
  <c r="M11" i="2"/>
  <c r="G11" i="2"/>
  <c r="M10" i="2"/>
  <c r="G10" i="2"/>
  <c r="M9" i="2"/>
  <c r="J9" i="2"/>
  <c r="I9" i="2"/>
  <c r="G9" i="2"/>
  <c r="M8" i="2"/>
  <c r="I8" i="2"/>
  <c r="G8" i="2"/>
  <c r="M7" i="2"/>
  <c r="J7" i="2"/>
  <c r="I7" i="2"/>
  <c r="G7" i="2"/>
  <c r="M6" i="2"/>
  <c r="I6" i="2"/>
  <c r="G6" i="2"/>
  <c r="M5" i="2"/>
  <c r="J5" i="2"/>
  <c r="I5" i="2"/>
  <c r="G5" i="2"/>
  <c r="M4" i="2"/>
  <c r="J4" i="2"/>
  <c r="I4" i="2"/>
  <c r="G4" i="2"/>
  <c r="J2" i="2"/>
  <c r="J11" i="2" s="1"/>
  <c r="I2" i="2"/>
  <c r="I11" i="2" s="1"/>
  <c r="I10" i="2" l="1"/>
  <c r="J10" i="2"/>
  <c r="J6" i="2"/>
  <c r="J8" i="2"/>
</calcChain>
</file>

<file path=xl/sharedStrings.xml><?xml version="1.0" encoding="utf-8"?>
<sst xmlns="http://schemas.openxmlformats.org/spreadsheetml/2006/main" count="99" uniqueCount="50">
  <si>
    <t>Combined OR-WA catch and catch limits (all in mt) and spawning output metrics. Sub-area ACLs are also included</t>
  </si>
  <si>
    <t>Year</t>
  </si>
  <si>
    <t>Assumed catch</t>
  </si>
  <si>
    <t>OFL</t>
  </si>
  <si>
    <t>ABC</t>
  </si>
  <si>
    <t>ACL</t>
  </si>
  <si>
    <t>Buffer</t>
  </si>
  <si>
    <t>Spawning Output</t>
  </si>
  <si>
    <t>Fraction Unfished</t>
  </si>
  <si>
    <t>Sub ACL-OR</t>
  </si>
  <si>
    <t>Sub ACL-WA</t>
  </si>
  <si>
    <t>-</t>
  </si>
  <si>
    <t>sigma = (1*WA_OFL+0.5*OR_OFL)/(WA_OFL+OR_OFL)</t>
  </si>
  <si>
    <t>ABC=ACL</t>
  </si>
  <si>
    <t>Fleet ratios</t>
  </si>
  <si>
    <t>OR</t>
  </si>
  <si>
    <t>WA</t>
  </si>
  <si>
    <t>Buffer used</t>
  </si>
  <si>
    <t>Combined OR-WA ACL</t>
  </si>
  <si>
    <t>OR fleet 1</t>
  </si>
  <si>
    <t>OR fleet 2</t>
  </si>
  <si>
    <t>TIME_SERIES</t>
  </si>
  <si>
    <t>report:16</t>
  </si>
  <si>
    <t>BioSmry_age:_3</t>
  </si>
  <si>
    <t>Continuous_F</t>
  </si>
  <si>
    <t>Area</t>
  </si>
  <si>
    <t>Yr</t>
  </si>
  <si>
    <t>Era</t>
  </si>
  <si>
    <t>Seas</t>
  </si>
  <si>
    <t>Bio_all</t>
  </si>
  <si>
    <t>Bio_smry</t>
  </si>
  <si>
    <t>SpawnBio</t>
  </si>
  <si>
    <t>Recruit_0</t>
  </si>
  <si>
    <t>SpawnBio_GP:1</t>
  </si>
  <si>
    <t>SmryBio_SX:1_GP:1</t>
  </si>
  <si>
    <t>SmryBio_SX:2_GP:1</t>
  </si>
  <si>
    <t>SmryNum_SX:1_GP:1</t>
  </si>
  <si>
    <t>SmryNum_SX:2_GP:1</t>
  </si>
  <si>
    <t>sel(B):_1</t>
  </si>
  <si>
    <t>dead(B):_1</t>
  </si>
  <si>
    <t>retain(B):_1</t>
  </si>
  <si>
    <t>sel(N):_1</t>
  </si>
  <si>
    <t>dead(N):_1</t>
  </si>
  <si>
    <t>retain(N):_1</t>
  </si>
  <si>
    <t>obs_cat:_1</t>
  </si>
  <si>
    <t>F:_1</t>
  </si>
  <si>
    <t>SSB_vir_LH</t>
  </si>
  <si>
    <t>ABC_buffer</t>
  </si>
  <si>
    <t>FORE</t>
  </si>
  <si>
    <t>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</si>
</sst>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3"/>
      <color rgb="FF000000"/>
      <name val="Droid Sans Mono"/>
    </font>
    <font>
      <sz val="11"/>
      <name val="Calibri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10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0" xfId="0" applyFont="1" applyFill="1" applyAlignment="1">
      <alignment horizontal="center"/>
    </xf>
    <xf numFmtId="2" fontId="1" fillId="2" borderId="0" xfId="0" applyNumberFormat="1" applyFont="1" applyFill="1" applyAlignment="1">
      <alignment horizontal="center"/>
    </xf>
    <xf numFmtId="0" fontId="2" fillId="2" borderId="2" xfId="0" applyFont="1" applyFill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0" borderId="0" xfId="0" applyFont="1"/>
    <xf numFmtId="0" fontId="3" fillId="0" borderId="0" xfId="0" applyFont="1" applyAlignment="1">
      <alignment vertical="center"/>
    </xf>
    <xf numFmtId="0" fontId="2" fillId="0" borderId="4" xfId="0" applyFont="1" applyBorder="1"/>
    <xf numFmtId="0" fontId="2" fillId="0" borderId="0" xfId="0" applyFont="1" applyAlignment="1">
      <alignment horizontal="center"/>
    </xf>
    <xf numFmtId="0" fontId="2" fillId="3" borderId="2" xfId="0" applyFont="1" applyFill="1" applyBorder="1"/>
    <xf numFmtId="164" fontId="2" fillId="0" borderId="0" xfId="0" applyNumberFormat="1" applyFont="1" applyAlignment="1">
      <alignment horizontal="center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1" fillId="2" borderId="4" xfId="0" applyFont="1" applyFill="1" applyBorder="1"/>
    <xf numFmtId="164" fontId="2" fillId="3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Alignment="1">
      <alignment horizontal="center"/>
    </xf>
    <xf numFmtId="164" fontId="2" fillId="3" borderId="2" xfId="0" applyNumberFormat="1" applyFont="1" applyFill="1" applyBorder="1" applyAlignment="1">
      <alignment horizontal="center"/>
    </xf>
    <xf numFmtId="164" fontId="1" fillId="0" borderId="0" xfId="0" applyNumberFormat="1" applyFont="1"/>
    <xf numFmtId="164" fontId="2" fillId="3" borderId="3" xfId="0" applyNumberFormat="1" applyFont="1" applyFill="1" applyBorder="1" applyAlignment="1">
      <alignment horizontal="center" vertical="center"/>
    </xf>
    <xf numFmtId="164" fontId="5" fillId="2" borderId="3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/>
    </xf>
    <xf numFmtId="164" fontId="2" fillId="3" borderId="3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vertical="center"/>
    </xf>
    <xf numFmtId="0" fontId="1" fillId="0" borderId="0" xfId="0" applyFont="1" applyAlignment="1">
      <alignment horizontal="left" wrapText="1"/>
    </xf>
    <xf numFmtId="0" fontId="0" fillId="0" borderId="0" xfId="0"/>
    <xf numFmtId="0" fontId="2" fillId="3" borderId="5" xfId="0" applyFont="1" applyFill="1" applyBorder="1" applyAlignment="1">
      <alignment horizontal="center"/>
    </xf>
    <xf numFmtId="0" fontId="4" fillId="0" borderId="6" xfId="0" applyFont="1" applyBorder="1"/>
    <xf numFmtId="0" fontId="2" fillId="3" borderId="7" xfId="0" applyFont="1" applyFill="1" applyBorder="1" applyAlignment="1">
      <alignment horizontal="center"/>
    </xf>
    <xf numFmtId="0" fontId="4" fillId="0" borderId="1" xfId="0" applyFont="1" applyBorder="1"/>
    <xf numFmtId="0" fontId="4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16"/>
  <sheetViews>
    <sheetView tabSelected="1" workbookViewId="0">
      <selection activeCell="A2" sqref="A2:J14"/>
    </sheetView>
  </sheetViews>
  <sheetFormatPr defaultColWidth="14.44140625" defaultRowHeight="15" customHeight="1"/>
  <cols>
    <col min="2" max="2" width="8.88671875" customWidth="1"/>
    <col min="3" max="3" width="8" customWidth="1"/>
    <col min="4" max="5" width="5.88671875" customWidth="1"/>
    <col min="6" max="6" width="6.33203125" customWidth="1"/>
    <col min="7" max="7" width="9.44140625" customWidth="1"/>
    <col min="8" max="8" width="8.6640625" customWidth="1"/>
    <col min="9" max="9" width="11.109375" customWidth="1"/>
    <col min="10" max="10" width="11.5546875" customWidth="1"/>
  </cols>
  <sheetData>
    <row r="1" spans="1:10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ht="31.8" customHeight="1">
      <c r="A2" s="1" t="s">
        <v>1</v>
      </c>
      <c r="B2" s="2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2" t="s">
        <v>7</v>
      </c>
      <c r="H2" s="2" t="s">
        <v>8</v>
      </c>
      <c r="I2" s="1" t="s">
        <v>9</v>
      </c>
      <c r="J2" s="1" t="s">
        <v>10</v>
      </c>
    </row>
    <row r="3" spans="1:10">
      <c r="A3" s="3">
        <v>2021</v>
      </c>
      <c r="B3" s="4">
        <v>14.441070000000002</v>
      </c>
      <c r="C3" s="3" t="s">
        <v>11</v>
      </c>
      <c r="D3" s="3" t="s">
        <v>11</v>
      </c>
      <c r="E3" s="3" t="s">
        <v>11</v>
      </c>
      <c r="F3" s="3" t="s">
        <v>11</v>
      </c>
      <c r="G3" s="3" t="s">
        <v>11</v>
      </c>
      <c r="H3" s="3" t="s">
        <v>11</v>
      </c>
      <c r="I3" s="3" t="s">
        <v>11</v>
      </c>
      <c r="J3" s="3" t="s">
        <v>11</v>
      </c>
    </row>
    <row r="4" spans="1:10">
      <c r="A4" s="3">
        <v>2022</v>
      </c>
      <c r="B4" s="4">
        <v>14.991910000000001</v>
      </c>
      <c r="C4" s="3" t="s">
        <v>11</v>
      </c>
      <c r="D4" s="3" t="s">
        <v>11</v>
      </c>
      <c r="E4" s="3" t="s">
        <v>11</v>
      </c>
      <c r="F4" s="3" t="s">
        <v>11</v>
      </c>
      <c r="G4" s="3" t="s">
        <v>11</v>
      </c>
      <c r="H4" s="3" t="s">
        <v>11</v>
      </c>
      <c r="I4" s="3" t="s">
        <v>11</v>
      </c>
      <c r="J4" s="3" t="s">
        <v>11</v>
      </c>
    </row>
    <row r="5" spans="1:10">
      <c r="A5" s="3">
        <v>2023</v>
      </c>
      <c r="B5" s="4">
        <v>13.317400000000001</v>
      </c>
      <c r="C5" s="3" t="s">
        <v>11</v>
      </c>
      <c r="D5" s="3" t="s">
        <v>11</v>
      </c>
      <c r="E5" s="3" t="s">
        <v>11</v>
      </c>
      <c r="F5" s="3" t="s">
        <v>11</v>
      </c>
      <c r="G5" s="4">
        <v>23.137049999999999</v>
      </c>
      <c r="H5" s="4">
        <v>0.72012485830655093</v>
      </c>
      <c r="I5" s="3" t="s">
        <v>11</v>
      </c>
      <c r="J5" s="3" t="s">
        <v>11</v>
      </c>
    </row>
    <row r="6" spans="1:10">
      <c r="A6" s="3">
        <v>2024</v>
      </c>
      <c r="B6" s="4">
        <v>13.148299999999999</v>
      </c>
      <c r="C6" s="3" t="s">
        <v>11</v>
      </c>
      <c r="D6" s="3" t="s">
        <v>11</v>
      </c>
      <c r="E6" s="3" t="s">
        <v>11</v>
      </c>
      <c r="F6" s="3" t="s">
        <v>11</v>
      </c>
      <c r="G6" s="4">
        <v>23.252980000000001</v>
      </c>
      <c r="H6" s="4">
        <v>0.72373310027445437</v>
      </c>
      <c r="I6" s="3" t="s">
        <v>11</v>
      </c>
      <c r="J6" s="3" t="s">
        <v>11</v>
      </c>
    </row>
    <row r="7" spans="1:10">
      <c r="A7" s="5">
        <v>2025</v>
      </c>
      <c r="B7" s="3" t="s">
        <v>11</v>
      </c>
      <c r="C7" s="4">
        <v>13.971297000000002</v>
      </c>
      <c r="D7" s="4">
        <v>13.007277999999999</v>
      </c>
      <c r="E7" s="4">
        <v>13.007277999999999</v>
      </c>
      <c r="F7" s="4">
        <v>0.93100000000000005</v>
      </c>
      <c r="G7" s="6">
        <v>23.174009999999999</v>
      </c>
      <c r="H7" s="6">
        <v>0.72127521303038178</v>
      </c>
      <c r="I7" s="4">
        <v>12.255219</v>
      </c>
      <c r="J7" s="4">
        <v>0.75205900000000003</v>
      </c>
    </row>
    <row r="8" spans="1:10">
      <c r="A8" s="5">
        <v>2026</v>
      </c>
      <c r="B8" s="3" t="s">
        <v>11</v>
      </c>
      <c r="C8" s="4">
        <v>13.647933999999999</v>
      </c>
      <c r="D8" s="4">
        <v>12.6379869</v>
      </c>
      <c r="E8" s="4">
        <v>12.6379869</v>
      </c>
      <c r="F8" s="4">
        <v>0.92600000000000005</v>
      </c>
      <c r="G8" s="6">
        <v>22.929590000000001</v>
      </c>
      <c r="H8" s="6">
        <v>0.71366780768409577</v>
      </c>
      <c r="I8" s="4">
        <v>11.893266199999999</v>
      </c>
      <c r="J8" s="4">
        <v>0.74472070000000001</v>
      </c>
    </row>
    <row r="9" spans="1:10">
      <c r="A9" s="5">
        <v>2027</v>
      </c>
      <c r="B9" s="3" t="s">
        <v>11</v>
      </c>
      <c r="C9" s="4">
        <v>13.310867</v>
      </c>
      <c r="D9" s="4">
        <v>12.272619000000001</v>
      </c>
      <c r="E9" s="4">
        <v>12.272619000000001</v>
      </c>
      <c r="F9" s="4">
        <v>0.92200000000000004</v>
      </c>
      <c r="G9" s="6">
        <v>22.58821</v>
      </c>
      <c r="H9" s="6">
        <v>0.70304258864672109</v>
      </c>
      <c r="I9" s="4">
        <v>11.532099000000001</v>
      </c>
      <c r="J9" s="4">
        <v>0.74051999999999996</v>
      </c>
    </row>
    <row r="10" spans="1:10">
      <c r="A10" s="5">
        <v>2028</v>
      </c>
      <c r="B10" s="3" t="s">
        <v>11</v>
      </c>
      <c r="C10" s="4">
        <v>13.112015999999999</v>
      </c>
      <c r="D10" s="4">
        <v>12.0237187</v>
      </c>
      <c r="E10" s="4">
        <v>12.0237187</v>
      </c>
      <c r="F10" s="4">
        <v>0.91700000000000004</v>
      </c>
      <c r="G10" s="6">
        <v>22.191770000000002</v>
      </c>
      <c r="H10" s="6">
        <v>0.69070366476372613</v>
      </c>
      <c r="I10" s="4">
        <v>11.2867111</v>
      </c>
      <c r="J10" s="4">
        <v>0.73700759999999998</v>
      </c>
    </row>
    <row r="11" spans="1:10">
      <c r="A11" s="5">
        <v>2029</v>
      </c>
      <c r="B11" s="3" t="s">
        <v>11</v>
      </c>
      <c r="C11" s="4">
        <v>12.828733</v>
      </c>
      <c r="D11" s="4">
        <v>11.712633199999999</v>
      </c>
      <c r="E11" s="4">
        <v>11.712633199999999</v>
      </c>
      <c r="F11" s="4">
        <v>0.91300000000000003</v>
      </c>
      <c r="G11" s="6">
        <v>21.761430000000001</v>
      </c>
      <c r="H11" s="6">
        <v>0.67730962656423044</v>
      </c>
      <c r="I11" s="4">
        <v>10.9774555</v>
      </c>
      <c r="J11" s="4">
        <v>0.73517770000000005</v>
      </c>
    </row>
    <row r="12" spans="1:10">
      <c r="A12" s="5">
        <v>2030</v>
      </c>
      <c r="B12" s="3" t="s">
        <v>11</v>
      </c>
      <c r="C12" s="4">
        <v>12.559896</v>
      </c>
      <c r="D12" s="4">
        <v>11.404386000000001</v>
      </c>
      <c r="E12" s="4">
        <v>11.404386000000001</v>
      </c>
      <c r="F12" s="4">
        <v>0.90800000000000003</v>
      </c>
      <c r="G12" s="6">
        <v>21.324959999999997</v>
      </c>
      <c r="H12" s="6">
        <v>0.66372479630691317</v>
      </c>
      <c r="I12" s="4">
        <v>10.671452</v>
      </c>
      <c r="J12" s="4">
        <v>0.73293399999999997</v>
      </c>
    </row>
    <row r="13" spans="1:10">
      <c r="A13" s="5">
        <v>2031</v>
      </c>
      <c r="B13" s="3" t="s">
        <v>11</v>
      </c>
      <c r="C13" s="4">
        <v>12.308645</v>
      </c>
      <c r="D13" s="4">
        <v>11.127015100000001</v>
      </c>
      <c r="E13" s="4">
        <v>11.127015100000001</v>
      </c>
      <c r="F13" s="4">
        <v>0.90400000000000003</v>
      </c>
      <c r="G13" s="6">
        <v>20.897780000000001</v>
      </c>
      <c r="H13" s="6">
        <v>0.6504291109463598</v>
      </c>
      <c r="I13" s="4">
        <v>10.395367200000001</v>
      </c>
      <c r="J13" s="4">
        <v>0.73164790000000002</v>
      </c>
    </row>
    <row r="14" spans="1:10">
      <c r="A14" s="7">
        <v>2032</v>
      </c>
      <c r="B14" s="8" t="s">
        <v>11</v>
      </c>
      <c r="C14" s="9">
        <v>12.075584999999998</v>
      </c>
      <c r="D14" s="9">
        <v>10.855951000000001</v>
      </c>
      <c r="E14" s="9">
        <v>10.855951000000001</v>
      </c>
      <c r="F14" s="9">
        <v>0.89900000000000002</v>
      </c>
      <c r="G14" s="10">
        <v>20.488140000000001</v>
      </c>
      <c r="H14" s="10">
        <v>0.63767934609056809</v>
      </c>
      <c r="I14" s="9">
        <v>10.126426</v>
      </c>
      <c r="J14" s="9">
        <v>0.72952499999999998</v>
      </c>
    </row>
    <row r="16" spans="1:10">
      <c r="A16" s="11" t="s">
        <v>12</v>
      </c>
      <c r="E16" s="12"/>
    </row>
  </sheetData>
  <mergeCells count="1">
    <mergeCell ref="A1:J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00"/>
  <sheetViews>
    <sheetView workbookViewId="0"/>
  </sheetViews>
  <sheetFormatPr defaultColWidth="14.44140625" defaultRowHeight="15" customHeight="1"/>
  <cols>
    <col min="1" max="1" width="8.6640625" customWidth="1"/>
    <col min="2" max="2" width="9.5546875" customWidth="1"/>
    <col min="3" max="3" width="9" customWidth="1"/>
    <col min="4" max="4" width="10.33203125" customWidth="1"/>
    <col min="5" max="5" width="9.5546875" customWidth="1"/>
    <col min="6" max="6" width="9" customWidth="1"/>
    <col min="7" max="7" width="20.5546875" customWidth="1"/>
    <col min="8" max="8" width="8.6640625" customWidth="1"/>
    <col min="9" max="10" width="10.5546875" customWidth="1"/>
    <col min="11" max="27" width="8.6640625" customWidth="1"/>
  </cols>
  <sheetData>
    <row r="1" spans="1:13" ht="14.25" customHeight="1">
      <c r="A1" s="13"/>
      <c r="B1" s="13"/>
      <c r="C1" s="13"/>
      <c r="D1" s="13"/>
      <c r="E1" s="13"/>
      <c r="F1" s="13"/>
      <c r="I1" s="14">
        <v>3.46</v>
      </c>
      <c r="J1" s="14">
        <v>9.5</v>
      </c>
      <c r="K1" s="11" t="s">
        <v>3</v>
      </c>
    </row>
    <row r="2" spans="1:13" ht="14.25" customHeight="1">
      <c r="A2" s="15"/>
      <c r="B2" s="35" t="s">
        <v>3</v>
      </c>
      <c r="C2" s="36"/>
      <c r="D2" s="15"/>
      <c r="E2" s="37" t="s">
        <v>13</v>
      </c>
      <c r="F2" s="38"/>
      <c r="G2" s="39"/>
      <c r="I2" s="16">
        <f>I1/SUM(I1:J1)</f>
        <v>0.26697530864197527</v>
      </c>
      <c r="J2" s="16">
        <f>J1/SUM(I1:J1)</f>
        <v>0.73302469135802462</v>
      </c>
      <c r="K2" s="11" t="s">
        <v>14</v>
      </c>
    </row>
    <row r="3" spans="1:13" ht="14.25" customHeight="1">
      <c r="A3" s="17" t="s">
        <v>1</v>
      </c>
      <c r="B3" s="18" t="s">
        <v>15</v>
      </c>
      <c r="C3" s="18" t="s">
        <v>16</v>
      </c>
      <c r="D3" s="18" t="s">
        <v>17</v>
      </c>
      <c r="E3" s="19" t="s">
        <v>15</v>
      </c>
      <c r="F3" s="19" t="s">
        <v>16</v>
      </c>
      <c r="G3" s="20" t="s">
        <v>18</v>
      </c>
      <c r="I3" s="17" t="s">
        <v>19</v>
      </c>
      <c r="J3" s="17" t="s">
        <v>20</v>
      </c>
    </row>
    <row r="4" spans="1:13" ht="14.25" customHeight="1">
      <c r="A4" s="15">
        <v>2025</v>
      </c>
      <c r="B4" s="21">
        <v>13.163500000000001</v>
      </c>
      <c r="C4" s="21">
        <v>0.80779699999999999</v>
      </c>
      <c r="D4" s="22">
        <v>0.93100000000000005</v>
      </c>
      <c r="E4" s="23">
        <v>12.255219</v>
      </c>
      <c r="F4" s="23">
        <v>0.75205900000000003</v>
      </c>
      <c r="G4" s="24">
        <f t="shared" ref="G4:G11" si="0">E4+F4</f>
        <v>13.007277999999999</v>
      </c>
      <c r="I4" s="25">
        <f t="shared" ref="I4:I11" si="1">E4*$I$2</f>
        <v>3.2718408749999996</v>
      </c>
      <c r="J4" s="25">
        <f t="shared" ref="J4:J11" si="2">E4*$J$2</f>
        <v>8.9833781249999998</v>
      </c>
      <c r="M4" s="26">
        <f t="shared" ref="M4:M11" si="3">B4+C4</f>
        <v>13.971297000000002</v>
      </c>
    </row>
    <row r="5" spans="1:13" ht="14.25" customHeight="1">
      <c r="A5" s="15">
        <v>2026</v>
      </c>
      <c r="B5" s="21">
        <v>12.8437</v>
      </c>
      <c r="C5" s="21">
        <v>0.804234</v>
      </c>
      <c r="D5" s="22">
        <v>0.92600000000000005</v>
      </c>
      <c r="E5" s="23">
        <v>11.893266199999999</v>
      </c>
      <c r="F5" s="23">
        <v>0.74472070000000001</v>
      </c>
      <c r="G5" s="24">
        <f t="shared" si="0"/>
        <v>12.6379869</v>
      </c>
      <c r="I5" s="25">
        <f t="shared" si="1"/>
        <v>3.1752084145061721</v>
      </c>
      <c r="J5" s="25">
        <f t="shared" si="2"/>
        <v>8.7180577854938264</v>
      </c>
      <c r="M5" s="26">
        <f t="shared" si="3"/>
        <v>13.647933999999999</v>
      </c>
    </row>
    <row r="6" spans="1:13" ht="14.25" customHeight="1">
      <c r="A6" s="15">
        <v>2027</v>
      </c>
      <c r="B6" s="21">
        <v>12.5077</v>
      </c>
      <c r="C6" s="21">
        <v>0.80316699999999996</v>
      </c>
      <c r="D6" s="22">
        <v>0.92200000000000004</v>
      </c>
      <c r="E6" s="23">
        <v>11.532099000000001</v>
      </c>
      <c r="F6" s="23">
        <v>0.74051999999999996</v>
      </c>
      <c r="G6" s="24">
        <f t="shared" si="0"/>
        <v>12.272619000000001</v>
      </c>
      <c r="I6" s="25">
        <f t="shared" si="1"/>
        <v>3.0787856898148145</v>
      </c>
      <c r="J6" s="25">
        <f t="shared" si="2"/>
        <v>8.4533133101851838</v>
      </c>
      <c r="M6" s="26">
        <f t="shared" si="3"/>
        <v>13.310867</v>
      </c>
    </row>
    <row r="7" spans="1:13" ht="14.25" customHeight="1">
      <c r="A7" s="15">
        <v>2028</v>
      </c>
      <c r="B7" s="21">
        <v>12.308299999999999</v>
      </c>
      <c r="C7" s="21">
        <v>0.80371599999999999</v>
      </c>
      <c r="D7" s="22">
        <v>0.91700000000000004</v>
      </c>
      <c r="E7" s="23">
        <v>11.2867111</v>
      </c>
      <c r="F7" s="23">
        <v>0.73700759999999998</v>
      </c>
      <c r="G7" s="24">
        <f t="shared" si="0"/>
        <v>12.0237187</v>
      </c>
      <c r="I7" s="25">
        <f t="shared" si="1"/>
        <v>3.0132731794753083</v>
      </c>
      <c r="J7" s="25">
        <f t="shared" si="2"/>
        <v>8.2734379205246906</v>
      </c>
      <c r="M7" s="26">
        <f t="shared" si="3"/>
        <v>13.112015999999999</v>
      </c>
    </row>
    <row r="8" spans="1:13" ht="14.25" customHeight="1">
      <c r="A8" s="15">
        <v>2029</v>
      </c>
      <c r="B8" s="21">
        <v>12.0235</v>
      </c>
      <c r="C8" s="21">
        <v>0.80523299999999998</v>
      </c>
      <c r="D8" s="22">
        <v>0.91300000000000003</v>
      </c>
      <c r="E8" s="23">
        <v>10.9774555</v>
      </c>
      <c r="F8" s="23">
        <v>0.73517770000000005</v>
      </c>
      <c r="G8" s="24">
        <f t="shared" si="0"/>
        <v>11.712633199999999</v>
      </c>
      <c r="I8" s="25">
        <f t="shared" si="1"/>
        <v>2.9307095702160488</v>
      </c>
      <c r="J8" s="25">
        <f t="shared" si="2"/>
        <v>8.046745929783949</v>
      </c>
      <c r="M8" s="26">
        <f t="shared" si="3"/>
        <v>12.828733</v>
      </c>
    </row>
    <row r="9" spans="1:13" ht="14.25" customHeight="1">
      <c r="A9" s="15">
        <v>2030</v>
      </c>
      <c r="B9" s="21">
        <v>11.752700000000001</v>
      </c>
      <c r="C9" s="21">
        <v>0.80719600000000002</v>
      </c>
      <c r="D9" s="22">
        <v>0.90800000000000003</v>
      </c>
      <c r="E9" s="23">
        <v>10.671452</v>
      </c>
      <c r="F9" s="23">
        <v>0.73293399999999997</v>
      </c>
      <c r="G9" s="24">
        <f t="shared" si="0"/>
        <v>11.404386000000001</v>
      </c>
      <c r="I9" s="25">
        <f t="shared" si="1"/>
        <v>2.8490141913580245</v>
      </c>
      <c r="J9" s="25">
        <f t="shared" si="2"/>
        <v>7.8224378086419746</v>
      </c>
      <c r="M9" s="26">
        <f t="shared" si="3"/>
        <v>12.559896</v>
      </c>
    </row>
    <row r="10" spans="1:13" ht="14.25" customHeight="1">
      <c r="A10" s="15">
        <v>2031</v>
      </c>
      <c r="B10" s="21">
        <v>11.4993</v>
      </c>
      <c r="C10" s="21">
        <v>0.80934499999999998</v>
      </c>
      <c r="D10" s="22">
        <v>0.90400000000000003</v>
      </c>
      <c r="E10" s="23">
        <v>10.395367200000001</v>
      </c>
      <c r="F10" s="23">
        <v>0.73164790000000002</v>
      </c>
      <c r="G10" s="24">
        <f t="shared" si="0"/>
        <v>11.127015100000001</v>
      </c>
      <c r="I10" s="25">
        <f t="shared" si="1"/>
        <v>2.7753063666666664</v>
      </c>
      <c r="J10" s="25">
        <f t="shared" si="2"/>
        <v>7.6200608333333335</v>
      </c>
      <c r="M10" s="26">
        <f t="shared" si="3"/>
        <v>12.308645</v>
      </c>
    </row>
    <row r="11" spans="1:13" ht="14.25" customHeight="1">
      <c r="A11" s="17">
        <v>2032</v>
      </c>
      <c r="B11" s="27">
        <v>11.264099999999999</v>
      </c>
      <c r="C11" s="27">
        <v>0.81148500000000001</v>
      </c>
      <c r="D11" s="18">
        <v>0.89900000000000002</v>
      </c>
      <c r="E11" s="28">
        <v>10.126426</v>
      </c>
      <c r="F11" s="29">
        <v>0.72952499999999998</v>
      </c>
      <c r="G11" s="30">
        <f t="shared" si="0"/>
        <v>10.855951000000001</v>
      </c>
      <c r="I11" s="31">
        <f t="shared" si="1"/>
        <v>2.7035057067901231</v>
      </c>
      <c r="J11" s="31">
        <f t="shared" si="2"/>
        <v>7.4229202932098763</v>
      </c>
      <c r="M11" s="26">
        <f t="shared" si="3"/>
        <v>12.075584999999998</v>
      </c>
    </row>
    <row r="12" spans="1:13" ht="14.25" customHeight="1">
      <c r="E12" s="12"/>
    </row>
    <row r="13" spans="1:13" ht="14.25" customHeight="1">
      <c r="A13" s="11" t="s">
        <v>12</v>
      </c>
      <c r="E13" s="12"/>
    </row>
    <row r="14" spans="1:13" ht="14.25" customHeight="1">
      <c r="E14" s="12"/>
    </row>
    <row r="15" spans="1:13" ht="14.25" customHeight="1">
      <c r="E15" s="12"/>
    </row>
    <row r="16" spans="1:13" ht="14.25" customHeight="1">
      <c r="E16" s="12"/>
    </row>
    <row r="17" spans="5:5" ht="14.25" customHeight="1">
      <c r="E17" s="32"/>
    </row>
    <row r="18" spans="5:5" ht="14.25" customHeight="1"/>
    <row r="19" spans="5:5" ht="14.25" customHeight="1"/>
    <row r="20" spans="5:5" ht="14.25" customHeight="1"/>
    <row r="21" spans="5:5" ht="14.25" customHeight="1"/>
    <row r="22" spans="5:5" ht="14.25" customHeight="1"/>
    <row r="23" spans="5:5" ht="14.25" customHeight="1"/>
    <row r="24" spans="5:5" ht="14.25" customHeight="1"/>
    <row r="25" spans="5:5" ht="14.25" customHeight="1"/>
    <row r="26" spans="5:5" ht="14.25" customHeight="1"/>
    <row r="27" spans="5:5" ht="14.25" customHeight="1"/>
    <row r="28" spans="5:5" ht="14.25" customHeight="1"/>
    <row r="29" spans="5:5" ht="14.25" customHeight="1"/>
    <row r="30" spans="5:5" ht="14.25" customHeight="1"/>
    <row r="31" spans="5:5" ht="14.25" customHeight="1"/>
    <row r="32" spans="5:5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">
    <mergeCell ref="B2:C2"/>
    <mergeCell ref="E2:G2"/>
  </mergeCells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1000"/>
  <sheetViews>
    <sheetView workbookViewId="0"/>
  </sheetViews>
  <sheetFormatPr defaultColWidth="14.44140625" defaultRowHeight="15" customHeight="1"/>
  <cols>
    <col min="1" max="14" width="8.6640625" customWidth="1"/>
    <col min="15" max="15" width="9.6640625" customWidth="1"/>
    <col min="16" max="16" width="10.5546875" customWidth="1"/>
    <col min="17" max="17" width="9" customWidth="1"/>
    <col min="18" max="18" width="10" customWidth="1"/>
    <col min="19" max="27" width="8.6640625" customWidth="1"/>
  </cols>
  <sheetData>
    <row r="1" spans="1:27" ht="14.25" customHeight="1">
      <c r="B1" s="11" t="s">
        <v>21</v>
      </c>
      <c r="C1" s="11" t="s">
        <v>22</v>
      </c>
      <c r="D1" s="11" t="s">
        <v>23</v>
      </c>
      <c r="E1" s="11" t="s">
        <v>24</v>
      </c>
    </row>
    <row r="2" spans="1:27" ht="14.25" customHeight="1">
      <c r="A2" s="11" t="s">
        <v>25</v>
      </c>
      <c r="B2" s="11" t="s">
        <v>26</v>
      </c>
      <c r="C2" s="11" t="s">
        <v>27</v>
      </c>
      <c r="D2" s="11" t="s">
        <v>28</v>
      </c>
      <c r="E2" s="11" t="s">
        <v>29</v>
      </c>
      <c r="F2" s="11" t="s">
        <v>30</v>
      </c>
      <c r="G2" s="11" t="s">
        <v>31</v>
      </c>
      <c r="H2" s="11" t="s">
        <v>32</v>
      </c>
      <c r="I2" s="11" t="s">
        <v>33</v>
      </c>
      <c r="J2" s="11" t="s">
        <v>34</v>
      </c>
      <c r="K2" s="11" t="s">
        <v>35</v>
      </c>
      <c r="L2" s="11" t="s">
        <v>36</v>
      </c>
      <c r="M2" s="11" t="s">
        <v>37</v>
      </c>
      <c r="N2" s="11" t="s">
        <v>38</v>
      </c>
      <c r="O2" s="11" t="s">
        <v>39</v>
      </c>
      <c r="P2" s="11" t="s">
        <v>40</v>
      </c>
      <c r="Q2" s="11" t="s">
        <v>41</v>
      </c>
      <c r="R2" s="11" t="s">
        <v>42</v>
      </c>
      <c r="S2" s="11" t="s">
        <v>43</v>
      </c>
      <c r="T2" s="11" t="s">
        <v>44</v>
      </c>
      <c r="U2" s="11" t="s">
        <v>45</v>
      </c>
      <c r="V2" s="11" t="s">
        <v>46</v>
      </c>
      <c r="W2" s="11" t="s">
        <v>47</v>
      </c>
    </row>
    <row r="3" spans="1:27" ht="14.25" customHeight="1">
      <c r="A3" s="11">
        <v>1</v>
      </c>
      <c r="B3" s="11">
        <v>2023</v>
      </c>
      <c r="C3" s="11" t="s">
        <v>48</v>
      </c>
      <c r="D3" s="11">
        <v>1</v>
      </c>
      <c r="E3" s="11">
        <v>20.977399999999999</v>
      </c>
      <c r="F3" s="11">
        <v>20.423100000000002</v>
      </c>
      <c r="G3" s="11">
        <v>1.3505499999999999</v>
      </c>
      <c r="H3" s="11">
        <v>2.2818999999999998</v>
      </c>
      <c r="I3" s="11">
        <v>1.3505499999999999</v>
      </c>
      <c r="J3" s="11">
        <v>10.4384</v>
      </c>
      <c r="K3" s="11">
        <v>9.9847699999999993</v>
      </c>
      <c r="L3" s="11">
        <v>8.2257499999999997</v>
      </c>
      <c r="M3" s="11">
        <v>8.0463000000000005</v>
      </c>
      <c r="N3" s="11">
        <v>1.4396</v>
      </c>
      <c r="O3" s="11">
        <v>1.4396</v>
      </c>
      <c r="P3" s="11">
        <v>1.4396</v>
      </c>
      <c r="Q3" s="11">
        <v>0.71639900000000001</v>
      </c>
      <c r="R3" s="11">
        <v>0.71639900000000001</v>
      </c>
      <c r="S3" s="11">
        <v>0.71639900000000001</v>
      </c>
      <c r="T3" s="11" t="s">
        <v>49</v>
      </c>
      <c r="U3" s="11">
        <v>9.3887200000000004E-2</v>
      </c>
      <c r="V3" s="11">
        <v>1.3505499999999999</v>
      </c>
      <c r="W3" s="11">
        <v>1</v>
      </c>
      <c r="X3" s="11">
        <f t="shared" ref="X3:X4" si="0">Z3-O5</f>
        <v>7.699999999999374E-5</v>
      </c>
      <c r="Y3" s="11">
        <f t="shared" ref="Y3:Y4" si="1">O3/R3</f>
        <v>2.0094947089540884</v>
      </c>
      <c r="Z3" s="11">
        <v>0.71640000000000004</v>
      </c>
      <c r="AA3" s="11">
        <f t="shared" ref="AA3:AA4" si="2">Z3/Y3</f>
        <v>0.3565075323701028</v>
      </c>
    </row>
    <row r="4" spans="1:27" ht="14.25" customHeight="1">
      <c r="A4" s="11">
        <v>1</v>
      </c>
      <c r="B4" s="11">
        <v>2024</v>
      </c>
      <c r="C4" s="11" t="s">
        <v>48</v>
      </c>
      <c r="D4" s="11">
        <v>1</v>
      </c>
      <c r="E4" s="11">
        <v>20.244</v>
      </c>
      <c r="F4" s="11">
        <v>19.694900000000001</v>
      </c>
      <c r="G4" s="11">
        <v>1.2763800000000001</v>
      </c>
      <c r="H4" s="11">
        <v>2.26126</v>
      </c>
      <c r="I4" s="11">
        <v>1.2763800000000001</v>
      </c>
      <c r="J4" s="11">
        <v>10.057499999999999</v>
      </c>
      <c r="K4" s="11">
        <v>9.6374099999999991</v>
      </c>
      <c r="L4" s="11">
        <v>8.1110799999999994</v>
      </c>
      <c r="M4" s="11">
        <v>7.9378000000000002</v>
      </c>
      <c r="N4" s="11">
        <v>1.3965700000000001</v>
      </c>
      <c r="O4" s="11">
        <v>1.3965700000000001</v>
      </c>
      <c r="P4" s="11">
        <v>1.3965700000000001</v>
      </c>
      <c r="Q4" s="11">
        <v>0.70209900000000003</v>
      </c>
      <c r="R4" s="11">
        <v>0.70209900000000003</v>
      </c>
      <c r="S4" s="11">
        <v>0.70209900000000003</v>
      </c>
      <c r="T4" s="11" t="s">
        <v>49</v>
      </c>
      <c r="U4" s="11">
        <v>9.5968100000000001E-2</v>
      </c>
      <c r="V4" s="11">
        <v>1.2763800000000001</v>
      </c>
      <c r="W4" s="11">
        <v>1</v>
      </c>
      <c r="X4" s="11">
        <f t="shared" si="0"/>
        <v>9.9999999999544897E-6</v>
      </c>
      <c r="Y4" s="11">
        <f t="shared" si="1"/>
        <v>1.9891354353161022</v>
      </c>
      <c r="Z4" s="11">
        <v>0.70209999999999995</v>
      </c>
      <c r="AA4" s="11">
        <f t="shared" si="2"/>
        <v>0.3529674186757556</v>
      </c>
    </row>
    <row r="5" spans="1:27" ht="14.25" customHeight="1">
      <c r="A5" s="11">
        <v>1</v>
      </c>
      <c r="B5" s="11">
        <v>2023</v>
      </c>
      <c r="C5" s="11" t="s">
        <v>48</v>
      </c>
      <c r="D5" s="11">
        <v>1</v>
      </c>
      <c r="E5" s="11">
        <v>20.977399999999999</v>
      </c>
      <c r="F5" s="11">
        <v>20.423100000000002</v>
      </c>
      <c r="G5" s="11">
        <v>1.3505499999999999</v>
      </c>
      <c r="H5" s="11">
        <v>2.2818999999999998</v>
      </c>
      <c r="I5" s="11">
        <v>1.3505499999999999</v>
      </c>
      <c r="J5" s="11">
        <v>10.4384</v>
      </c>
      <c r="K5" s="11">
        <v>9.9847699999999993</v>
      </c>
      <c r="L5" s="11">
        <v>8.2257499999999997</v>
      </c>
      <c r="M5" s="11">
        <v>8.0463000000000005</v>
      </c>
      <c r="N5" s="11">
        <v>0.71632300000000004</v>
      </c>
      <c r="O5" s="11">
        <v>0.71632300000000004</v>
      </c>
      <c r="P5" s="11">
        <v>0.71632300000000004</v>
      </c>
      <c r="Q5" s="11">
        <v>0.35589900000000002</v>
      </c>
      <c r="R5" s="11">
        <v>0.35589900000000002</v>
      </c>
      <c r="S5" s="11">
        <v>0.35589900000000002</v>
      </c>
      <c r="T5" s="11" t="s">
        <v>49</v>
      </c>
      <c r="U5" s="11">
        <v>4.5727999999999998E-2</v>
      </c>
      <c r="V5" s="11">
        <v>1.3505499999999999</v>
      </c>
      <c r="W5" s="11">
        <v>1</v>
      </c>
    </row>
    <row r="6" spans="1:27" ht="14.25" customHeight="1">
      <c r="A6" s="11">
        <v>1</v>
      </c>
      <c r="B6" s="11">
        <v>2024</v>
      </c>
      <c r="C6" s="11" t="s">
        <v>48</v>
      </c>
      <c r="D6" s="11">
        <v>1</v>
      </c>
      <c r="E6" s="11">
        <v>20.943999999999999</v>
      </c>
      <c r="F6" s="11">
        <v>20.394400000000001</v>
      </c>
      <c r="G6" s="11">
        <v>1.3342799999999999</v>
      </c>
      <c r="H6" s="11">
        <v>2.27752</v>
      </c>
      <c r="I6" s="11">
        <v>1.3342799999999999</v>
      </c>
      <c r="J6" s="11">
        <v>10.419700000000001</v>
      </c>
      <c r="K6" s="11">
        <v>9.9746299999999994</v>
      </c>
      <c r="L6" s="11">
        <v>8.2866199999999992</v>
      </c>
      <c r="M6" s="11">
        <v>8.1072100000000002</v>
      </c>
      <c r="N6" s="11">
        <v>0.70208999999999999</v>
      </c>
      <c r="O6" s="11">
        <v>0.70208999999999999</v>
      </c>
      <c r="P6" s="11">
        <v>0.70208999999999999</v>
      </c>
      <c r="Q6" s="11">
        <v>0.35079900000000003</v>
      </c>
      <c r="R6" s="11">
        <v>0.35079900000000003</v>
      </c>
      <c r="S6" s="11">
        <v>0.35079900000000003</v>
      </c>
      <c r="T6" s="11" t="s">
        <v>49</v>
      </c>
      <c r="U6" s="11">
        <v>4.5240500000000003E-2</v>
      </c>
      <c r="V6" s="11">
        <v>1.3342799999999999</v>
      </c>
      <c r="W6" s="11">
        <v>1</v>
      </c>
    </row>
    <row r="7" spans="1:27" ht="14.25" customHeight="1"/>
    <row r="8" spans="1:27" ht="14.25" customHeight="1">
      <c r="A8" s="11">
        <v>1</v>
      </c>
      <c r="B8" s="11">
        <v>2026</v>
      </c>
      <c r="C8" s="11" t="s">
        <v>48</v>
      </c>
      <c r="D8" s="11">
        <v>1</v>
      </c>
      <c r="E8" s="11">
        <v>20.914899999999999</v>
      </c>
      <c r="F8" s="11">
        <v>20.370799999999999</v>
      </c>
      <c r="G8" s="11">
        <v>1.3093900000000001</v>
      </c>
      <c r="H8" s="11">
        <v>2.2706599999999999</v>
      </c>
      <c r="I8" s="11">
        <v>1.3093900000000001</v>
      </c>
      <c r="J8" s="11">
        <v>10.398400000000001</v>
      </c>
      <c r="K8" s="11">
        <v>9.9723600000000001</v>
      </c>
      <c r="L8" s="11">
        <v>8.3605199999999993</v>
      </c>
      <c r="M8" s="11">
        <v>8.1812400000000007</v>
      </c>
      <c r="N8" s="11">
        <v>0.80423699999999998</v>
      </c>
      <c r="O8" s="11">
        <v>0.80423699999999998</v>
      </c>
      <c r="P8" s="11">
        <v>0.80423699999999998</v>
      </c>
      <c r="Q8" s="11">
        <v>0.40779300000000002</v>
      </c>
      <c r="R8" s="11">
        <v>0.40779300000000002</v>
      </c>
      <c r="S8" s="11">
        <v>0.40779300000000002</v>
      </c>
      <c r="T8" s="11" t="s">
        <v>49</v>
      </c>
      <c r="U8" s="11">
        <v>5.24815E-2</v>
      </c>
      <c r="V8" s="11">
        <v>1.3093900000000001</v>
      </c>
      <c r="W8" s="11">
        <v>1</v>
      </c>
      <c r="Y8" s="11">
        <f>P8/S8</f>
        <v>1.9721697037467538</v>
      </c>
    </row>
    <row r="9" spans="1:27" ht="14.25" customHeight="1"/>
    <row r="10" spans="1:27" ht="14.25" customHeight="1"/>
    <row r="11" spans="1:27" ht="14.25" customHeight="1"/>
    <row r="12" spans="1:27" ht="14.25" customHeight="1"/>
    <row r="13" spans="1:27" ht="14.25" customHeight="1"/>
    <row r="14" spans="1:27" ht="14.25" customHeight="1"/>
    <row r="15" spans="1:27" ht="14.25" customHeight="1"/>
    <row r="16" spans="1:27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 of ACLs and SO</vt:lpstr>
      <vt:lpstr>ABC calcs</vt:lpstr>
      <vt:lpstr>WA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Jason.Cope</dc:creator>
  <cp:lastModifiedBy>Marlene Bellman</cp:lastModifiedBy>
  <dcterms:created xsi:type="dcterms:W3CDTF">2023-08-31T20:38:31Z</dcterms:created>
  <dcterms:modified xsi:type="dcterms:W3CDTF">2023-09-10T15:30:40Z</dcterms:modified>
</cp:coreProperties>
</file>